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mconnectumt.sharepoint.com/sites/RTC-RTC7_Rural_SE_VR/Shared Documents/RTC7_R8_Rural_SE_VR/Chapter 7_Financial Plan/2025_Revisions_Chapter_7_Worksheets/Cash Flow/Gary's Cash Flow/"/>
    </mc:Choice>
  </mc:AlternateContent>
  <xr:revisionPtr revIDLastSave="50" documentId="13_ncr:1_{4E3523CB-F38B-490A-B1FF-99202B36D51E}" xr6:coauthVersionLast="47" xr6:coauthVersionMax="47" xr10:uidLastSave="{D4A6E08B-8199-224E-B7BB-D31E80A03199}"/>
  <bookViews>
    <workbookView xWindow="1020" yWindow="760" windowWidth="22460" windowHeight="17160" xr2:uid="{3383EDD5-5654-43C7-B6E6-192D35C4BEFF}"/>
  </bookViews>
  <sheets>
    <sheet name="Gary's Cash Flow Statement" sheetId="1" r:id="rId1"/>
  </sheets>
  <definedNames>
    <definedName name="_xlnm.Print_Titles" localSheetId="0">'Gary''s Cash Flow Statement'!$26:$26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1" l="1"/>
  <c r="C57" i="1"/>
  <c r="B34" i="1"/>
  <c r="N55" i="1" l="1"/>
  <c r="N54" i="1"/>
  <c r="N53" i="1"/>
  <c r="N52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29" i="1"/>
  <c r="N28" i="1"/>
  <c r="N33" i="1"/>
  <c r="N32" i="1"/>
  <c r="N31" i="1"/>
  <c r="M34" i="1" l="1"/>
  <c r="L34" i="1"/>
  <c r="K34" i="1"/>
  <c r="J34" i="1"/>
  <c r="I34" i="1"/>
  <c r="H34" i="1"/>
  <c r="G34" i="1"/>
  <c r="F34" i="1"/>
  <c r="E34" i="1"/>
  <c r="D34" i="1"/>
  <c r="C34" i="1"/>
  <c r="N34" i="1" l="1"/>
  <c r="M56" i="1"/>
  <c r="L56" i="1"/>
  <c r="K56" i="1"/>
  <c r="J56" i="1"/>
  <c r="I56" i="1"/>
  <c r="H56" i="1"/>
  <c r="G56" i="1"/>
  <c r="F56" i="1"/>
  <c r="E56" i="1"/>
  <c r="D56" i="1"/>
  <c r="C56" i="1"/>
  <c r="M51" i="1"/>
  <c r="L51" i="1"/>
  <c r="K51" i="1"/>
  <c r="J51" i="1"/>
  <c r="I51" i="1"/>
  <c r="H51" i="1"/>
  <c r="G51" i="1"/>
  <c r="F51" i="1"/>
  <c r="E51" i="1"/>
  <c r="D51" i="1"/>
  <c r="C51" i="1"/>
  <c r="M30" i="1"/>
  <c r="L30" i="1"/>
  <c r="K30" i="1"/>
  <c r="J30" i="1"/>
  <c r="I30" i="1"/>
  <c r="H30" i="1"/>
  <c r="G30" i="1"/>
  <c r="F30" i="1"/>
  <c r="E30" i="1"/>
  <c r="D30" i="1"/>
  <c r="C30" i="1"/>
  <c r="B56" i="1"/>
  <c r="B51" i="1"/>
  <c r="J57" i="1" l="1"/>
  <c r="J58" i="1" s="1"/>
  <c r="B57" i="1"/>
  <c r="K57" i="1"/>
  <c r="K58" i="1" s="1"/>
  <c r="G57" i="1"/>
  <c r="G58" i="1" s="1"/>
  <c r="M57" i="1"/>
  <c r="M58" i="1" s="1"/>
  <c r="C58" i="1"/>
  <c r="H57" i="1"/>
  <c r="H58" i="1" s="1"/>
  <c r="D57" i="1"/>
  <c r="D58" i="1" s="1"/>
  <c r="F57" i="1"/>
  <c r="F58" i="1" s="1"/>
  <c r="L57" i="1"/>
  <c r="L58" i="1" s="1"/>
  <c r="N51" i="1"/>
  <c r="N56" i="1"/>
  <c r="I57" i="1"/>
  <c r="I58" i="1" s="1"/>
  <c r="B30" i="1"/>
  <c r="N30" i="1" s="1"/>
  <c r="B58" i="1" l="1"/>
  <c r="B59" i="1" s="1"/>
  <c r="C27" i="1" s="1"/>
  <c r="C59" i="1" s="1"/>
  <c r="D27" i="1" s="1"/>
  <c r="D59" i="1" s="1"/>
  <c r="E27" i="1" s="1"/>
  <c r="N57" i="1"/>
  <c r="N58" i="1" s="1"/>
  <c r="E58" i="1"/>
  <c r="E59" i="1" l="1"/>
  <c r="F27" i="1" s="1"/>
  <c r="F59" i="1" s="1"/>
  <c r="G27" i="1" s="1"/>
  <c r="G59" i="1" s="1"/>
  <c r="H27" i="1" s="1"/>
  <c r="H59" i="1" s="1"/>
  <c r="I27" i="1" s="1"/>
  <c r="I59" i="1" s="1"/>
  <c r="J27" i="1" s="1"/>
  <c r="J59" i="1" s="1"/>
  <c r="K27" i="1" s="1"/>
  <c r="K59" i="1" s="1"/>
  <c r="L27" i="1" s="1"/>
  <c r="L59" i="1" s="1"/>
  <c r="M27" i="1" s="1"/>
  <c r="M59" i="1" s="1"/>
</calcChain>
</file>

<file path=xl/sharedStrings.xml><?xml version="1.0" encoding="utf-8"?>
<sst xmlns="http://schemas.openxmlformats.org/spreadsheetml/2006/main" count="75" uniqueCount="74">
  <si>
    <t>Directions: Filling in a Cash Flow Statement</t>
  </si>
  <si>
    <t>3. Based on your projected sales, fill in estimates of your monthly variable costs (costs of goods sold).</t>
  </si>
  <si>
    <t>7. Monthly surplus or deficit will be automatically calculated by subtracting monthly total receipts from monthly total disbursements.</t>
  </si>
  <si>
    <t>Gary's Cash Flow:</t>
  </si>
  <si>
    <t>Gary's beginning cash reserve is 10,000 (this includes personal savings, and grant from VR, and a small business loan).</t>
  </si>
  <si>
    <t>Gary pays website management and insurance twice per year, and accounting services one time per year after his initial start up to prepare his taxes.</t>
  </si>
  <si>
    <t>Gary also has some other expenses including equipment, quarterly taxes, a loan repayment, and owner's draw.</t>
  </si>
  <si>
    <t>Gary does not have any receipts in January, but his total disbursements are $9,089.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</si>
  <si>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</si>
  <si>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</si>
  <si>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</si>
  <si>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</si>
  <si>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</si>
  <si>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</si>
  <si>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</si>
  <si>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</si>
  <si>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</si>
  <si>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</si>
  <si>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</si>
  <si>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</si>
  <si>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Yearly Total</t>
  </si>
  <si>
    <t>Cash Reserve</t>
  </si>
  <si>
    <t>NA</t>
  </si>
  <si>
    <t>Sales (receipts)</t>
  </si>
  <si>
    <t>Other (receipts)</t>
  </si>
  <si>
    <t>Total Receipts - Calculated</t>
  </si>
  <si>
    <t>Labor (variable cost)</t>
  </si>
  <si>
    <t>Materials and supplies (variable cost)</t>
  </si>
  <si>
    <t>Other (i.e. shipping costs; variable cost)</t>
  </si>
  <si>
    <t>Total Variable Costs (Costs of Goods Sold) - Calculated</t>
  </si>
  <si>
    <t>General supplies (fixed cost)</t>
  </si>
  <si>
    <t>Phone (fixed cost)</t>
  </si>
  <si>
    <t>Website management (fixed cost)</t>
  </si>
  <si>
    <t>Advertising (fixed cost)</t>
  </si>
  <si>
    <t>Printing (fixed cost)</t>
  </si>
  <si>
    <t>Legal services (fixed cost)</t>
  </si>
  <si>
    <t>Accounting services (fixed cost)</t>
  </si>
  <si>
    <t>Travel costs (fixed cost)</t>
  </si>
  <si>
    <t>Licenses (fixed cost)</t>
  </si>
  <si>
    <t>Dues and subscriptions (fixed cost)</t>
  </si>
  <si>
    <t>Bonding (fixed cost)</t>
  </si>
  <si>
    <t>Truck expenses (fixed cost)</t>
  </si>
  <si>
    <t>Miscellaneous (fixed cost)</t>
  </si>
  <si>
    <t>Total Fixed Operating Costs - Calculated</t>
  </si>
  <si>
    <t>Business loan payment (other expense)</t>
  </si>
  <si>
    <t>Capital expenditures (other expense)</t>
  </si>
  <si>
    <t>Owner's draw (other expense)</t>
  </si>
  <si>
    <t>Quarterly taxes (other expense)</t>
  </si>
  <si>
    <t>Total Other Expenses - Calculated</t>
  </si>
  <si>
    <t>Total Disbursements (Variable + Fixed + Other Costs) - Calculated</t>
  </si>
  <si>
    <t>Ending Cash (Cash Reserve + Surplus/Deficit) - Calculated</t>
  </si>
  <si>
    <t>Cash Flow Statement: Gary's Gutter</t>
  </si>
  <si>
    <t>Once he subtracts his total disbursements from his cash reserve, he has $911 left over (ending cash). This is his new cash reserve for February.</t>
  </si>
  <si>
    <t>Storage rental (fixed cost)</t>
  </si>
  <si>
    <t>Cash Flow Items</t>
  </si>
  <si>
    <t>Gary's fixed costs are higher in the first month to cover his start up costs. He has monthly payments for general supplies, storage rental, phone, advertising, printing, travel, truck, and misc.</t>
  </si>
  <si>
    <t>Note: The table will automatically calculate your total receipts for each month (sales + other receipts).</t>
  </si>
  <si>
    <t>Note: You can change the names of the fixed operating costs items to match your business.</t>
  </si>
  <si>
    <t>9. The ending cash balance will become the starting cash balance for the following month (this is automatically carried forward for you in the spreadsheet).</t>
  </si>
  <si>
    <t>1. First, list your starting cash reserve in the first month of the spreadsheet (in the cash reserve row).</t>
  </si>
  <si>
    <t>4. Estimate fixed operating costs to run your business for each month across the year. This will include your start-up costs in the first month, and then recurring costs, such as monthly rent.</t>
  </si>
  <si>
    <t>Gary's variable operating costs in January are $2,500. Because he invoices for payment, however, his receipts of $5000 are paid in the following month ($5000 in February).</t>
  </si>
  <si>
    <t>End of spreadsheet</t>
  </si>
  <si>
    <t>Vehicle insurance (fixed cost)</t>
  </si>
  <si>
    <t>Property insurance (fixed cost)</t>
  </si>
  <si>
    <t>Gary's costs of goods sold increase in May-December to account for a growing number of customers.</t>
  </si>
  <si>
    <t>Note: The table will automatically calculate your total variable costs for each month (labor + materials and supplies + other).</t>
  </si>
  <si>
    <t>Note: The table will automatically calculate your total fixed operating costs for each month.</t>
  </si>
  <si>
    <t>6. Monthly total disbursements will be automatically calculated by adding monthly variable costs, fixed operating costs, and  other costs.</t>
  </si>
  <si>
    <t>2. List your estimated sales and other receipts for each month in the receipts section (use estimates from your sales forecast spreadsheet).</t>
  </si>
  <si>
    <t>Note: All other months will be automatically calculated based on the last month's ending cash (see the very bottom of the spreadsheet).</t>
  </si>
  <si>
    <t>5. Estimate other costs that fall outside your fixed operating costs, such as loan repayments, an owner's draw, or taxes you might have to pay.</t>
  </si>
  <si>
    <t>8. Monthly ending cash will be automatically calculated by combining the cash reserve with the monthly surplus or deficit. If there is a surplus, the ending cash will increase and carry over to the next month's cash reserve.</t>
  </si>
  <si>
    <t>Surplus or Deficit (Receipts − Total Disbursements) - 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</si>
</sst>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/>
      <diagonal/>
    </border>
  </borders>
  <cellStyleXfs count="6">
    <xf numFmtId="0" fontId="0" fillId="0" borderId="0"/>
    <xf numFmtId="44" fontId="6" fillId="0" borderId="0" applyFont="0" applyFill="0" applyBorder="0" applyAlignment="0" applyProtection="0"/>
    <xf numFmtId="0" fontId="8" fillId="0" borderId="0" applyNumberFormat="0" applyFill="0" applyAlignment="0" applyProtection="0"/>
    <xf numFmtId="0" fontId="9" fillId="0" borderId="1" applyNumberFormat="0" applyFill="0" applyAlignment="0" applyProtection="0"/>
    <xf numFmtId="0" fontId="10" fillId="0" borderId="0" applyNumberFormat="0" applyFill="0" applyAlignment="0" applyProtection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7" fillId="0" borderId="0" xfId="0" applyFont="1"/>
    <xf numFmtId="164" fontId="0" fillId="0" borderId="0" xfId="1" applyNumberFormat="1" applyFont="1"/>
    <xf numFmtId="164" fontId="0" fillId="0" borderId="0" xfId="0" applyNumberFormat="1"/>
    <xf numFmtId="0" fontId="7" fillId="0" borderId="0" xfId="0" applyFont="1" applyAlignment="1">
      <alignment horizontal="center"/>
    </xf>
    <xf numFmtId="0" fontId="10" fillId="3" borderId="0" xfId="4" applyFill="1"/>
    <xf numFmtId="0" fontId="7" fillId="3" borderId="0" xfId="0" applyFont="1" applyFill="1"/>
    <xf numFmtId="0" fontId="11" fillId="2" borderId="0" xfId="0" applyFont="1" applyFill="1"/>
    <xf numFmtId="164" fontId="7" fillId="2" borderId="0" xfId="1" applyNumberFormat="1" applyFont="1" applyFill="1"/>
    <xf numFmtId="164" fontId="7" fillId="2" borderId="0" xfId="0" applyNumberFormat="1" applyFont="1" applyFill="1"/>
    <xf numFmtId="0" fontId="0" fillId="0" borderId="0" xfId="0" applyAlignment="1">
      <alignment horizontal="right"/>
    </xf>
    <xf numFmtId="0" fontId="7" fillId="2" borderId="0" xfId="0" applyFont="1" applyFill="1"/>
    <xf numFmtId="164" fontId="7" fillId="3" borderId="0" xfId="1" applyNumberFormat="1" applyFont="1" applyFill="1"/>
    <xf numFmtId="0" fontId="7" fillId="3" borderId="0" xfId="0" applyFont="1" applyFill="1" applyAlignment="1">
      <alignment horizontal="right"/>
    </xf>
    <xf numFmtId="164" fontId="11" fillId="3" borderId="0" xfId="1" applyNumberFormat="1" applyFont="1" applyFill="1"/>
    <xf numFmtId="164" fontId="11" fillId="3" borderId="0" xfId="0" applyNumberFormat="1" applyFont="1" applyFill="1"/>
    <xf numFmtId="164" fontId="7" fillId="3" borderId="0" xfId="0" applyNumberFormat="1" applyFont="1" applyFill="1"/>
    <xf numFmtId="164" fontId="7" fillId="3" borderId="0" xfId="0" applyNumberFormat="1" applyFont="1" applyFill="1" applyAlignment="1">
      <alignment horizontal="right"/>
    </xf>
    <xf numFmtId="0" fontId="0" fillId="3" borderId="0" xfId="0" applyFill="1"/>
    <xf numFmtId="0" fontId="13" fillId="0" borderId="0" xfId="0" applyFont="1" applyAlignment="1">
      <alignment horizontal="center"/>
    </xf>
    <xf numFmtId="0" fontId="5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2" applyAlignment="1">
      <alignment horizontal="left" vertical="top"/>
    </xf>
    <xf numFmtId="0" fontId="9" fillId="0" borderId="1" xfId="3" applyFill="1" applyAlignment="1">
      <alignment horizontal="left"/>
    </xf>
    <xf numFmtId="0" fontId="4" fillId="3" borderId="2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</cellXfs>
  <cellStyles count="6">
    <cellStyle name="Currency" xfId="1" builtinId="4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theme="4" tint="0.399975585192419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5996F0-1375-4312-A76D-4A1967ADA300}" name="CashFlow" displayName="CashFlow" ref="A26:N59" totalsRowShown="0" headerRowDxfId="14" dataDxfId="13" dataCellStyle="Currency">
  <autoFilter ref="A26:N59" xr:uid="{86CCBD50-A19B-4C8E-86D5-D1F0E78BAA3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67AAA7EC-D8EA-4706-BBB9-2DB26205988B}" name="Cash Flow Items" dataDxfId="12"/>
    <tableColumn id="2" xr3:uid="{A09A8A5D-F984-42D1-846C-3421A8A91797}" name="Jan" dataDxfId="11" dataCellStyle="Currency"/>
    <tableColumn id="3" xr3:uid="{A9DD00D2-0FE4-4F7A-9943-B0C623C9A005}" name="Feb" dataDxfId="10" dataCellStyle="Currency"/>
    <tableColumn id="4" xr3:uid="{0D218348-6373-4603-9943-D20FF826C5FA}" name="Mar" dataDxfId="9" dataCellStyle="Currency"/>
    <tableColumn id="5" xr3:uid="{5A0F17AE-DC1D-4F21-8D6B-8BA4A64B2356}" name="Apr" dataDxfId="8" dataCellStyle="Currency"/>
    <tableColumn id="6" xr3:uid="{7C8F5207-E8CC-4612-BA59-24263520F667}" name="May" dataDxfId="7" dataCellStyle="Currency"/>
    <tableColumn id="7" xr3:uid="{939B253D-3D5A-4B25-9A1B-2E9465377D73}" name="June" dataDxfId="6" dataCellStyle="Currency"/>
    <tableColumn id="8" xr3:uid="{C7C8BF8F-EA94-40CD-AA06-7A78FA436F15}" name="July" dataDxfId="5" dataCellStyle="Currency"/>
    <tableColumn id="9" xr3:uid="{1705743E-9E1A-4697-9908-BD779E3AF4A0}" name="Aug" dataDxfId="4" dataCellStyle="Currency"/>
    <tableColumn id="10" xr3:uid="{FC84BA89-4F3D-4D34-BA11-3473537A94F9}" name="Sept" dataDxfId="3" dataCellStyle="Currency"/>
    <tableColumn id="11" xr3:uid="{3B2F10B0-B04C-47E1-9523-BB646954253F}" name="Oct" dataDxfId="2" dataCellStyle="Currency"/>
    <tableColumn id="12" xr3:uid="{16462BED-0E31-4946-8E43-935EAE48817A}" name="Nov" dataDxfId="1" dataCellStyle="Currency"/>
    <tableColumn id="13" xr3:uid="{B9418316-AA40-453E-AF5F-711B68A8EC87}" name="Dec" dataDxfId="0" dataCellStyle="Currency"/>
    <tableColumn id="14" xr3:uid="{97672D4D-703A-4CA1-9F8E-18F9C7A19C67}" name="Yearly Total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15D48-D290-4C42-81C8-408DDF4B7F87}">
  <sheetPr>
    <pageSetUpPr fitToPage="1"/>
  </sheetPr>
  <dimension ref="A1:P68"/>
  <sheetViews>
    <sheetView tabSelected="1" zoomScaleNormal="100" workbookViewId="0">
      <selection sqref="A1:N1"/>
    </sheetView>
  </sheetViews>
  <sheetFormatPr baseColWidth="10" defaultColWidth="0" defaultRowHeight="15" zeroHeight="1" x14ac:dyDescent="0.2"/>
  <cols>
    <col min="1" max="1" width="56.5" customWidth="1"/>
    <col min="2" max="13" width="10.6640625" customWidth="1"/>
    <col min="14" max="14" width="16.1640625" customWidth="1"/>
    <col min="15" max="15" width="9.1640625" hidden="1" customWidth="1"/>
    <col min="16" max="16" width="0" hidden="1" customWidth="1"/>
    <col min="17" max="16384" width="9.1640625" hidden="1"/>
  </cols>
  <sheetData>
    <row r="1" spans="1:14" ht="38.25" customHeight="1" x14ac:dyDescent="0.2">
      <c r="A1" s="27" t="s">
        <v>51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2" thickBot="1" x14ac:dyDescent="0.3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8" customFormat="1" ht="17" thickTop="1" x14ac:dyDescent="0.2">
      <c r="A3" s="29" t="s">
        <v>59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8" customFormat="1" ht="16" x14ac:dyDescent="0.2">
      <c r="A4" s="23" t="s">
        <v>70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18" customFormat="1" ht="16" x14ac:dyDescent="0.2">
      <c r="A5" s="23" t="s">
        <v>69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18" customFormat="1" ht="16" x14ac:dyDescent="0.2">
      <c r="A6" s="31" t="s">
        <v>56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s="18" customFormat="1" ht="16" x14ac:dyDescent="0.2">
      <c r="A7" s="21" t="s">
        <v>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s="18" customFormat="1" ht="16" x14ac:dyDescent="0.2">
      <c r="A8" s="22" t="s">
        <v>66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s="18" customFormat="1" ht="16" x14ac:dyDescent="0.2">
      <c r="A9" s="31" t="s">
        <v>60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s="18" customFormat="1" ht="16" x14ac:dyDescent="0.2">
      <c r="A10" s="20" t="s">
        <v>57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6" x14ac:dyDescent="0.2">
      <c r="A11" s="22" t="s">
        <v>67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s="18" customFormat="1" ht="16" x14ac:dyDescent="0.2">
      <c r="A12" s="23" t="s">
        <v>71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s="18" customFormat="1" ht="16" x14ac:dyDescent="0.2">
      <c r="A13" s="22" t="s">
        <v>68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s="18" customFormat="1" ht="16" x14ac:dyDescent="0.2">
      <c r="A14" s="21" t="s">
        <v>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s="18" customFormat="1" ht="16" x14ac:dyDescent="0.2">
      <c r="A15" s="23" t="s">
        <v>72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s="18" customFormat="1" ht="16" x14ac:dyDescent="0.2">
      <c r="A16" s="20" t="s">
        <v>58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33" customHeight="1" thickBot="1" x14ac:dyDescent="0.3">
      <c r="A17" s="28" t="s">
        <v>3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17" thickTop="1" x14ac:dyDescent="0.2">
      <c r="A18" s="24" t="s">
        <v>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ht="16" x14ac:dyDescent="0.2">
      <c r="A19" s="24" t="s">
        <v>61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6" x14ac:dyDescent="0.2">
      <c r="A20" s="26" t="s">
        <v>65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6" x14ac:dyDescent="0.2">
      <c r="A21" s="24" t="s">
        <v>55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ht="16" x14ac:dyDescent="0.2">
      <c r="A22" s="24" t="s">
        <v>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ht="16" x14ac:dyDescent="0.2">
      <c r="A23" s="24" t="s">
        <v>6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ht="16" x14ac:dyDescent="0.2">
      <c r="A24" s="24" t="s">
        <v>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ht="16" x14ac:dyDescent="0.2">
      <c r="A25" s="24" t="s">
        <v>52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ht="30.75" customHeight="1" x14ac:dyDescent="0.2">
      <c r="A26" s="1" t="s">
        <v>54</v>
      </c>
      <c r="B26" s="4" t="s">
        <v>8</v>
      </c>
      <c r="C26" s="4" t="s">
        <v>9</v>
      </c>
      <c r="D26" s="4" t="s">
        <v>10</v>
      </c>
      <c r="E26" s="4" t="s">
        <v>11</v>
      </c>
      <c r="F26" s="4" t="s">
        <v>12</v>
      </c>
      <c r="G26" s="4" t="s">
        <v>13</v>
      </c>
      <c r="H26" s="4" t="s">
        <v>14</v>
      </c>
      <c r="I26" s="4" t="s">
        <v>15</v>
      </c>
      <c r="J26" s="4" t="s">
        <v>16</v>
      </c>
      <c r="K26" s="4" t="s">
        <v>17</v>
      </c>
      <c r="L26" s="4" t="s">
        <v>18</v>
      </c>
      <c r="M26" s="4" t="s">
        <v>19</v>
      </c>
      <c r="N26" s="4" t="s">
        <v>20</v>
      </c>
    </row>
    <row r="27" spans="1:14" ht="16" x14ac:dyDescent="0.2">
      <c r="A27" s="5" t="s">
        <v>21</v>
      </c>
      <c r="B27" s="12">
        <v>10000</v>
      </c>
      <c r="C27" s="12">
        <f>B59</f>
        <v>911</v>
      </c>
      <c r="D27" s="12">
        <f t="shared" ref="D27:M27" si="0">C59</f>
        <v>2642</v>
      </c>
      <c r="E27" s="12">
        <f t="shared" si="0"/>
        <v>3773</v>
      </c>
      <c r="F27" s="12">
        <f t="shared" si="0"/>
        <v>4004</v>
      </c>
      <c r="G27" s="12">
        <f t="shared" si="0"/>
        <v>4570</v>
      </c>
      <c r="H27" s="12">
        <f t="shared" si="0"/>
        <v>7636</v>
      </c>
      <c r="I27" s="12">
        <f t="shared" si="0"/>
        <v>8027</v>
      </c>
      <c r="J27" s="12">
        <f t="shared" si="0"/>
        <v>11093</v>
      </c>
      <c r="K27" s="12">
        <f t="shared" si="0"/>
        <v>14159</v>
      </c>
      <c r="L27" s="12">
        <f t="shared" si="0"/>
        <v>15200</v>
      </c>
      <c r="M27" s="12">
        <f t="shared" si="0"/>
        <v>18266</v>
      </c>
      <c r="N27" s="13" t="s">
        <v>22</v>
      </c>
    </row>
    <row r="28" spans="1:14" x14ac:dyDescent="0.2">
      <c r="A28" s="10" t="s">
        <v>23</v>
      </c>
      <c r="B28" s="2">
        <v>0</v>
      </c>
      <c r="C28" s="2">
        <v>5000</v>
      </c>
      <c r="D28" s="2">
        <v>5000</v>
      </c>
      <c r="E28" s="2">
        <v>5000</v>
      </c>
      <c r="F28" s="2">
        <v>5000</v>
      </c>
      <c r="G28" s="2">
        <v>7500</v>
      </c>
      <c r="H28" s="2">
        <v>7500</v>
      </c>
      <c r="I28" s="2">
        <v>7500</v>
      </c>
      <c r="J28" s="2">
        <v>7500</v>
      </c>
      <c r="K28" s="2">
        <v>7500</v>
      </c>
      <c r="L28" s="2">
        <v>7500</v>
      </c>
      <c r="M28" s="2">
        <v>7500</v>
      </c>
      <c r="N28" s="3">
        <f t="shared" ref="N28:N34" si="1">SUM(B28:M28)</f>
        <v>72500</v>
      </c>
    </row>
    <row r="29" spans="1:14" x14ac:dyDescent="0.2">
      <c r="A29" s="10" t="s">
        <v>24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3">
        <f t="shared" si="1"/>
        <v>0</v>
      </c>
    </row>
    <row r="30" spans="1:14" ht="16" x14ac:dyDescent="0.2">
      <c r="A30" s="5" t="s">
        <v>25</v>
      </c>
      <c r="B30" s="14">
        <f t="shared" ref="B30:M30" si="2">SUM(B28:B29)</f>
        <v>0</v>
      </c>
      <c r="C30" s="14">
        <f t="shared" si="2"/>
        <v>5000</v>
      </c>
      <c r="D30" s="14">
        <f t="shared" si="2"/>
        <v>5000</v>
      </c>
      <c r="E30" s="14">
        <f t="shared" si="2"/>
        <v>5000</v>
      </c>
      <c r="F30" s="14">
        <f t="shared" si="2"/>
        <v>5000</v>
      </c>
      <c r="G30" s="14">
        <f t="shared" si="2"/>
        <v>7500</v>
      </c>
      <c r="H30" s="14">
        <f t="shared" si="2"/>
        <v>7500</v>
      </c>
      <c r="I30" s="14">
        <f t="shared" si="2"/>
        <v>7500</v>
      </c>
      <c r="J30" s="14">
        <f t="shared" si="2"/>
        <v>7500</v>
      </c>
      <c r="K30" s="14">
        <f t="shared" si="2"/>
        <v>7500</v>
      </c>
      <c r="L30" s="14">
        <f t="shared" si="2"/>
        <v>7500</v>
      </c>
      <c r="M30" s="14">
        <f t="shared" si="2"/>
        <v>7500</v>
      </c>
      <c r="N30" s="15">
        <f t="shared" si="1"/>
        <v>72500</v>
      </c>
    </row>
    <row r="31" spans="1:14" x14ac:dyDescent="0.2">
      <c r="A31" s="10" t="s">
        <v>26</v>
      </c>
      <c r="B31" s="2">
        <v>1000</v>
      </c>
      <c r="C31" s="2">
        <v>1000</v>
      </c>
      <c r="D31" s="2">
        <v>1000</v>
      </c>
      <c r="E31" s="2">
        <v>1000</v>
      </c>
      <c r="F31" s="2">
        <v>1500</v>
      </c>
      <c r="G31" s="2">
        <v>1500</v>
      </c>
      <c r="H31" s="2">
        <v>1500</v>
      </c>
      <c r="I31" s="2">
        <v>1500</v>
      </c>
      <c r="J31" s="2">
        <v>1500</v>
      </c>
      <c r="K31" s="2">
        <v>1500</v>
      </c>
      <c r="L31" s="2">
        <v>1500</v>
      </c>
      <c r="M31" s="2">
        <v>1500</v>
      </c>
      <c r="N31" s="3">
        <f t="shared" si="1"/>
        <v>16000</v>
      </c>
    </row>
    <row r="32" spans="1:14" x14ac:dyDescent="0.2">
      <c r="A32" s="10" t="s">
        <v>27</v>
      </c>
      <c r="B32" s="2">
        <v>1225</v>
      </c>
      <c r="C32" s="2">
        <v>1225</v>
      </c>
      <c r="D32" s="2">
        <v>1225</v>
      </c>
      <c r="E32" s="2">
        <v>1225</v>
      </c>
      <c r="F32" s="2">
        <v>1835</v>
      </c>
      <c r="G32" s="2">
        <v>1835</v>
      </c>
      <c r="H32" s="2">
        <v>1835</v>
      </c>
      <c r="I32" s="2">
        <v>1835</v>
      </c>
      <c r="J32" s="2">
        <v>1835</v>
      </c>
      <c r="K32" s="2">
        <v>1835</v>
      </c>
      <c r="L32" s="2">
        <v>1835</v>
      </c>
      <c r="M32" s="2">
        <v>1835</v>
      </c>
      <c r="N32" s="3">
        <f t="shared" si="1"/>
        <v>19580</v>
      </c>
    </row>
    <row r="33" spans="1:14" x14ac:dyDescent="0.2">
      <c r="A33" s="10" t="s">
        <v>28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3">
        <f t="shared" si="1"/>
        <v>0</v>
      </c>
    </row>
    <row r="34" spans="1:14" hidden="1" x14ac:dyDescent="0.2">
      <c r="A34" s="7" t="s">
        <v>29</v>
      </c>
      <c r="B34" s="8">
        <f>SUM(B31:B33)</f>
        <v>2225</v>
      </c>
      <c r="C34" s="8">
        <f t="shared" ref="C34:M34" si="3">SUM(C31:C33)</f>
        <v>2225</v>
      </c>
      <c r="D34" s="8">
        <f t="shared" si="3"/>
        <v>2225</v>
      </c>
      <c r="E34" s="8">
        <f t="shared" si="3"/>
        <v>2225</v>
      </c>
      <c r="F34" s="8">
        <f t="shared" si="3"/>
        <v>3335</v>
      </c>
      <c r="G34" s="8">
        <f t="shared" si="3"/>
        <v>3335</v>
      </c>
      <c r="H34" s="8">
        <f t="shared" si="3"/>
        <v>3335</v>
      </c>
      <c r="I34" s="8">
        <f t="shared" si="3"/>
        <v>3335</v>
      </c>
      <c r="J34" s="8">
        <f t="shared" si="3"/>
        <v>3335</v>
      </c>
      <c r="K34" s="8">
        <f t="shared" si="3"/>
        <v>3335</v>
      </c>
      <c r="L34" s="8">
        <f t="shared" si="3"/>
        <v>3335</v>
      </c>
      <c r="M34" s="8">
        <f t="shared" si="3"/>
        <v>3335</v>
      </c>
      <c r="N34" s="9">
        <f t="shared" si="1"/>
        <v>35580</v>
      </c>
    </row>
    <row r="35" spans="1:14" x14ac:dyDescent="0.2">
      <c r="A35" s="10" t="s">
        <v>30</v>
      </c>
      <c r="B35" s="2">
        <v>20</v>
      </c>
      <c r="C35" s="2">
        <v>20</v>
      </c>
      <c r="D35" s="2">
        <v>20</v>
      </c>
      <c r="E35" s="2">
        <v>20</v>
      </c>
      <c r="F35" s="2">
        <v>20</v>
      </c>
      <c r="G35" s="2">
        <v>20</v>
      </c>
      <c r="H35" s="2">
        <v>20</v>
      </c>
      <c r="I35" s="2">
        <v>20</v>
      </c>
      <c r="J35" s="2">
        <v>20</v>
      </c>
      <c r="K35" s="2">
        <v>20</v>
      </c>
      <c r="L35" s="2">
        <v>20</v>
      </c>
      <c r="M35" s="2">
        <v>20</v>
      </c>
      <c r="N35" s="3">
        <f t="shared" ref="N35:N51" si="4">SUM(B35:M35)</f>
        <v>240</v>
      </c>
    </row>
    <row r="36" spans="1:14" x14ac:dyDescent="0.2">
      <c r="A36" s="10" t="s">
        <v>53</v>
      </c>
      <c r="B36" s="2">
        <v>75</v>
      </c>
      <c r="C36" s="2">
        <v>75</v>
      </c>
      <c r="D36" s="2">
        <v>75</v>
      </c>
      <c r="E36" s="2">
        <v>75</v>
      </c>
      <c r="F36" s="2">
        <v>75</v>
      </c>
      <c r="G36" s="2">
        <v>75</v>
      </c>
      <c r="H36" s="2">
        <v>75</v>
      </c>
      <c r="I36" s="2">
        <v>75</v>
      </c>
      <c r="J36" s="2">
        <v>75</v>
      </c>
      <c r="K36" s="2">
        <v>75</v>
      </c>
      <c r="L36" s="2">
        <v>75</v>
      </c>
      <c r="M36" s="2">
        <v>75</v>
      </c>
      <c r="N36" s="3">
        <f t="shared" si="4"/>
        <v>900</v>
      </c>
    </row>
    <row r="37" spans="1:14" x14ac:dyDescent="0.2">
      <c r="A37" s="10" t="s">
        <v>31</v>
      </c>
      <c r="B37" s="2">
        <v>75</v>
      </c>
      <c r="C37" s="2">
        <v>30</v>
      </c>
      <c r="D37" s="2">
        <v>30</v>
      </c>
      <c r="E37" s="2">
        <v>30</v>
      </c>
      <c r="F37" s="2">
        <v>30</v>
      </c>
      <c r="G37" s="2">
        <v>30</v>
      </c>
      <c r="H37" s="2">
        <v>30</v>
      </c>
      <c r="I37" s="2">
        <v>30</v>
      </c>
      <c r="J37" s="2">
        <v>30</v>
      </c>
      <c r="K37" s="2">
        <v>30</v>
      </c>
      <c r="L37" s="2">
        <v>30</v>
      </c>
      <c r="M37" s="2">
        <v>30</v>
      </c>
      <c r="N37" s="3">
        <f t="shared" si="4"/>
        <v>405</v>
      </c>
    </row>
    <row r="38" spans="1:14" x14ac:dyDescent="0.2">
      <c r="A38" s="10" t="s">
        <v>32</v>
      </c>
      <c r="B38" s="2">
        <v>100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50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3">
        <f t="shared" si="4"/>
        <v>150</v>
      </c>
    </row>
    <row r="39" spans="1:14" x14ac:dyDescent="0.2">
      <c r="A39" s="10" t="s">
        <v>33</v>
      </c>
      <c r="B39" s="2">
        <v>25</v>
      </c>
      <c r="C39" s="2">
        <v>25</v>
      </c>
      <c r="D39" s="2">
        <v>25</v>
      </c>
      <c r="E39" s="2">
        <v>25</v>
      </c>
      <c r="F39" s="2">
        <v>55</v>
      </c>
      <c r="G39" s="2">
        <v>55</v>
      </c>
      <c r="H39" s="2">
        <v>55</v>
      </c>
      <c r="I39" s="2">
        <v>55</v>
      </c>
      <c r="J39" s="2">
        <v>55</v>
      </c>
      <c r="K39" s="2">
        <v>55</v>
      </c>
      <c r="L39" s="2">
        <v>55</v>
      </c>
      <c r="M39" s="2">
        <v>55</v>
      </c>
      <c r="N39" s="3">
        <f t="shared" si="4"/>
        <v>540</v>
      </c>
    </row>
    <row r="40" spans="1:14" x14ac:dyDescent="0.2">
      <c r="A40" s="10" t="s">
        <v>34</v>
      </c>
      <c r="B40" s="2">
        <v>25</v>
      </c>
      <c r="C40" s="2">
        <v>10</v>
      </c>
      <c r="D40" s="2">
        <v>10</v>
      </c>
      <c r="E40" s="2">
        <v>10</v>
      </c>
      <c r="F40" s="2">
        <v>10</v>
      </c>
      <c r="G40" s="2">
        <v>10</v>
      </c>
      <c r="H40" s="2">
        <v>10</v>
      </c>
      <c r="I40" s="2">
        <v>10</v>
      </c>
      <c r="J40" s="2">
        <v>10</v>
      </c>
      <c r="K40" s="2">
        <v>10</v>
      </c>
      <c r="L40" s="2">
        <v>10</v>
      </c>
      <c r="M40" s="2">
        <v>10</v>
      </c>
      <c r="N40" s="3">
        <f t="shared" si="4"/>
        <v>135</v>
      </c>
    </row>
    <row r="41" spans="1:14" x14ac:dyDescent="0.2">
      <c r="A41" s="10" t="s">
        <v>63</v>
      </c>
      <c r="B41" s="2">
        <v>400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400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3">
        <f t="shared" si="4"/>
        <v>800</v>
      </c>
    </row>
    <row r="42" spans="1:14" x14ac:dyDescent="0.2">
      <c r="A42" s="10" t="s">
        <v>64</v>
      </c>
      <c r="B42" s="2">
        <v>200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200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3">
        <f t="shared" si="4"/>
        <v>400</v>
      </c>
    </row>
    <row r="43" spans="1:14" x14ac:dyDescent="0.2">
      <c r="A43" s="10" t="s">
        <v>35</v>
      </c>
      <c r="B43" s="2">
        <v>400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3">
        <f t="shared" si="4"/>
        <v>400</v>
      </c>
    </row>
    <row r="44" spans="1:14" x14ac:dyDescent="0.2">
      <c r="A44" s="10" t="s">
        <v>36</v>
      </c>
      <c r="B44" s="2">
        <v>100</v>
      </c>
      <c r="C44" s="2">
        <v>0</v>
      </c>
      <c r="D44" s="2">
        <v>600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3">
        <f t="shared" si="4"/>
        <v>700</v>
      </c>
    </row>
    <row r="45" spans="1:14" x14ac:dyDescent="0.2">
      <c r="A45" s="10" t="s">
        <v>37</v>
      </c>
      <c r="B45" s="2">
        <v>100</v>
      </c>
      <c r="C45" s="2">
        <v>100</v>
      </c>
      <c r="D45" s="2">
        <v>100</v>
      </c>
      <c r="E45" s="2">
        <v>100</v>
      </c>
      <c r="F45" s="2">
        <v>100</v>
      </c>
      <c r="G45" s="2">
        <v>100</v>
      </c>
      <c r="H45" s="2">
        <v>100</v>
      </c>
      <c r="I45" s="2">
        <v>100</v>
      </c>
      <c r="J45" s="2">
        <v>100</v>
      </c>
      <c r="K45" s="2">
        <v>100</v>
      </c>
      <c r="L45" s="2">
        <v>100</v>
      </c>
      <c r="M45" s="2">
        <v>100</v>
      </c>
      <c r="N45" s="3">
        <f t="shared" si="4"/>
        <v>1200</v>
      </c>
    </row>
    <row r="46" spans="1:14" x14ac:dyDescent="0.2">
      <c r="A46" s="10" t="s">
        <v>38</v>
      </c>
      <c r="B46" s="2">
        <v>155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3">
        <f t="shared" si="4"/>
        <v>155</v>
      </c>
    </row>
    <row r="47" spans="1:14" x14ac:dyDescent="0.2">
      <c r="A47" s="10" t="s">
        <v>39</v>
      </c>
      <c r="B47" s="2">
        <v>35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3">
        <f t="shared" si="4"/>
        <v>35</v>
      </c>
    </row>
    <row r="48" spans="1:14" x14ac:dyDescent="0.2">
      <c r="A48" s="10" t="s">
        <v>40</v>
      </c>
      <c r="B48" s="2">
        <v>120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3">
        <f t="shared" si="4"/>
        <v>120</v>
      </c>
    </row>
    <row r="49" spans="1:14" x14ac:dyDescent="0.2">
      <c r="A49" s="10" t="s">
        <v>41</v>
      </c>
      <c r="B49" s="2">
        <v>75</v>
      </c>
      <c r="C49" s="2">
        <v>75</v>
      </c>
      <c r="D49" s="2">
        <v>75</v>
      </c>
      <c r="E49" s="2">
        <v>75</v>
      </c>
      <c r="F49" s="2">
        <v>100</v>
      </c>
      <c r="G49" s="2">
        <v>100</v>
      </c>
      <c r="H49" s="2">
        <v>100</v>
      </c>
      <c r="I49" s="2">
        <v>100</v>
      </c>
      <c r="J49" s="2">
        <v>100</v>
      </c>
      <c r="K49" s="2">
        <v>100</v>
      </c>
      <c r="L49" s="2">
        <v>100</v>
      </c>
      <c r="M49" s="2">
        <v>100</v>
      </c>
      <c r="N49" s="3">
        <f t="shared" si="4"/>
        <v>1100</v>
      </c>
    </row>
    <row r="50" spans="1:14" x14ac:dyDescent="0.2">
      <c r="A50" s="10" t="s">
        <v>42</v>
      </c>
      <c r="B50" s="2">
        <v>50</v>
      </c>
      <c r="C50" s="2">
        <v>50</v>
      </c>
      <c r="D50" s="2">
        <v>50</v>
      </c>
      <c r="E50" s="2">
        <v>50</v>
      </c>
      <c r="F50" s="2">
        <v>50</v>
      </c>
      <c r="G50" s="2">
        <v>50</v>
      </c>
      <c r="H50" s="2">
        <v>50</v>
      </c>
      <c r="I50" s="2">
        <v>50</v>
      </c>
      <c r="J50" s="2">
        <v>50</v>
      </c>
      <c r="K50" s="2">
        <v>50</v>
      </c>
      <c r="L50" s="2">
        <v>50</v>
      </c>
      <c r="M50" s="2">
        <v>50</v>
      </c>
      <c r="N50" s="3">
        <f t="shared" si="4"/>
        <v>600</v>
      </c>
    </row>
    <row r="51" spans="1:14" x14ac:dyDescent="0.2">
      <c r="A51" s="11" t="s">
        <v>43</v>
      </c>
      <c r="B51" s="8">
        <f t="shared" ref="B51:M51" si="5">SUM(B35:B50)</f>
        <v>1955</v>
      </c>
      <c r="C51" s="8">
        <f t="shared" si="5"/>
        <v>385</v>
      </c>
      <c r="D51" s="8">
        <f t="shared" si="5"/>
        <v>985</v>
      </c>
      <c r="E51" s="8">
        <f t="shared" si="5"/>
        <v>385</v>
      </c>
      <c r="F51" s="8">
        <f t="shared" si="5"/>
        <v>440</v>
      </c>
      <c r="G51" s="8">
        <f t="shared" si="5"/>
        <v>440</v>
      </c>
      <c r="H51" s="8">
        <f t="shared" si="5"/>
        <v>1090</v>
      </c>
      <c r="I51" s="8">
        <f t="shared" si="5"/>
        <v>440</v>
      </c>
      <c r="J51" s="8">
        <f t="shared" si="5"/>
        <v>440</v>
      </c>
      <c r="K51" s="8">
        <f t="shared" si="5"/>
        <v>440</v>
      </c>
      <c r="L51" s="8">
        <f t="shared" si="5"/>
        <v>440</v>
      </c>
      <c r="M51" s="8">
        <f t="shared" si="5"/>
        <v>440</v>
      </c>
      <c r="N51" s="9">
        <f t="shared" si="4"/>
        <v>7880</v>
      </c>
    </row>
    <row r="52" spans="1:14" x14ac:dyDescent="0.2">
      <c r="A52" s="10" t="s">
        <v>44</v>
      </c>
      <c r="B52" s="2">
        <v>159</v>
      </c>
      <c r="C52" s="2">
        <v>159</v>
      </c>
      <c r="D52" s="2">
        <v>159</v>
      </c>
      <c r="E52" s="2">
        <v>159</v>
      </c>
      <c r="F52" s="2">
        <v>159</v>
      </c>
      <c r="G52" s="2">
        <v>159</v>
      </c>
      <c r="H52" s="2">
        <v>159</v>
      </c>
      <c r="I52" s="2">
        <v>159</v>
      </c>
      <c r="J52" s="2">
        <v>159</v>
      </c>
      <c r="K52" s="2">
        <v>159</v>
      </c>
      <c r="L52" s="2">
        <v>159</v>
      </c>
      <c r="M52" s="2">
        <v>159</v>
      </c>
      <c r="N52" s="3">
        <f t="shared" ref="N52:N57" si="6">SUM(B52:M52)</f>
        <v>1908</v>
      </c>
    </row>
    <row r="53" spans="1:14" x14ac:dyDescent="0.2">
      <c r="A53" s="10" t="s">
        <v>45</v>
      </c>
      <c r="B53" s="2">
        <v>4250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3">
        <f t="shared" si="6"/>
        <v>4250</v>
      </c>
    </row>
    <row r="54" spans="1:14" x14ac:dyDescent="0.2">
      <c r="A54" s="10" t="s">
        <v>46</v>
      </c>
      <c r="B54" s="2">
        <v>500</v>
      </c>
      <c r="C54" s="2">
        <v>500</v>
      </c>
      <c r="D54" s="2">
        <v>500</v>
      </c>
      <c r="E54" s="2">
        <v>500</v>
      </c>
      <c r="F54" s="2">
        <v>500</v>
      </c>
      <c r="G54" s="2">
        <v>500</v>
      </c>
      <c r="H54" s="2">
        <v>500</v>
      </c>
      <c r="I54" s="2">
        <v>500</v>
      </c>
      <c r="J54" s="2">
        <v>500</v>
      </c>
      <c r="K54" s="2">
        <v>500</v>
      </c>
      <c r="L54" s="2">
        <v>500</v>
      </c>
      <c r="M54" s="2">
        <v>500</v>
      </c>
      <c r="N54" s="3">
        <f t="shared" si="6"/>
        <v>6000</v>
      </c>
    </row>
    <row r="55" spans="1:14" x14ac:dyDescent="0.2">
      <c r="A55" s="10" t="s">
        <v>47</v>
      </c>
      <c r="B55" s="2">
        <v>0</v>
      </c>
      <c r="C55" s="2">
        <v>0</v>
      </c>
      <c r="D55" s="2">
        <v>0</v>
      </c>
      <c r="E55" s="2">
        <v>1500</v>
      </c>
      <c r="F55" s="2">
        <v>0</v>
      </c>
      <c r="G55" s="2">
        <v>0</v>
      </c>
      <c r="H55" s="2">
        <v>2025</v>
      </c>
      <c r="I55" s="2">
        <v>0</v>
      </c>
      <c r="J55" s="2">
        <v>0</v>
      </c>
      <c r="K55" s="2">
        <v>2025</v>
      </c>
      <c r="L55" s="2">
        <v>0</v>
      </c>
      <c r="M55" s="2">
        <v>2025</v>
      </c>
      <c r="N55" s="3">
        <f t="shared" si="6"/>
        <v>7575</v>
      </c>
    </row>
    <row r="56" spans="1:14" x14ac:dyDescent="0.2">
      <c r="A56" s="11" t="s">
        <v>48</v>
      </c>
      <c r="B56" s="8">
        <f>SUM(B52:B55)</f>
        <v>4909</v>
      </c>
      <c r="C56" s="8">
        <f t="shared" ref="C56:M56" si="7">SUM(C52:C55)</f>
        <v>659</v>
      </c>
      <c r="D56" s="8">
        <f t="shared" si="7"/>
        <v>659</v>
      </c>
      <c r="E56" s="8">
        <f t="shared" si="7"/>
        <v>2159</v>
      </c>
      <c r="F56" s="8">
        <f t="shared" si="7"/>
        <v>659</v>
      </c>
      <c r="G56" s="8">
        <f t="shared" si="7"/>
        <v>659</v>
      </c>
      <c r="H56" s="8">
        <f t="shared" si="7"/>
        <v>2684</v>
      </c>
      <c r="I56" s="8">
        <f t="shared" si="7"/>
        <v>659</v>
      </c>
      <c r="J56" s="8">
        <f t="shared" si="7"/>
        <v>659</v>
      </c>
      <c r="K56" s="8">
        <f t="shared" si="7"/>
        <v>2684</v>
      </c>
      <c r="L56" s="8">
        <f t="shared" si="7"/>
        <v>659</v>
      </c>
      <c r="M56" s="8">
        <f t="shared" si="7"/>
        <v>2684</v>
      </c>
      <c r="N56" s="9">
        <f t="shared" si="6"/>
        <v>19733</v>
      </c>
    </row>
    <row r="57" spans="1:14" x14ac:dyDescent="0.2">
      <c r="A57" s="6" t="s">
        <v>49</v>
      </c>
      <c r="B57" s="12">
        <f t="shared" ref="B57:M57" si="8">SUM(B34+B51+B56)</f>
        <v>9089</v>
      </c>
      <c r="C57" s="12">
        <f>SUM(C34+C51+C56)</f>
        <v>3269</v>
      </c>
      <c r="D57" s="12">
        <f t="shared" si="8"/>
        <v>3869</v>
      </c>
      <c r="E57" s="12">
        <f>SUM(E34+E51+E56)</f>
        <v>4769</v>
      </c>
      <c r="F57" s="12">
        <f t="shared" si="8"/>
        <v>4434</v>
      </c>
      <c r="G57" s="12">
        <f t="shared" si="8"/>
        <v>4434</v>
      </c>
      <c r="H57" s="12">
        <f t="shared" si="8"/>
        <v>7109</v>
      </c>
      <c r="I57" s="12">
        <f t="shared" si="8"/>
        <v>4434</v>
      </c>
      <c r="J57" s="12">
        <f t="shared" si="8"/>
        <v>4434</v>
      </c>
      <c r="K57" s="12">
        <f t="shared" si="8"/>
        <v>6459</v>
      </c>
      <c r="L57" s="12">
        <f t="shared" si="8"/>
        <v>4434</v>
      </c>
      <c r="M57" s="12">
        <f t="shared" si="8"/>
        <v>6459</v>
      </c>
      <c r="N57" s="16">
        <f t="shared" si="6"/>
        <v>63193</v>
      </c>
    </row>
    <row r="58" spans="1:14" x14ac:dyDescent="0.2">
      <c r="A58" s="6" t="s">
        <v>73</v>
      </c>
      <c r="B58" s="12">
        <f t="shared" ref="B58:N58" si="9">(B30-B57)</f>
        <v>-9089</v>
      </c>
      <c r="C58" s="12">
        <f t="shared" si="9"/>
        <v>1731</v>
      </c>
      <c r="D58" s="12">
        <f t="shared" si="9"/>
        <v>1131</v>
      </c>
      <c r="E58" s="12">
        <f t="shared" si="9"/>
        <v>231</v>
      </c>
      <c r="F58" s="12">
        <f t="shared" si="9"/>
        <v>566</v>
      </c>
      <c r="G58" s="12">
        <f t="shared" si="9"/>
        <v>3066</v>
      </c>
      <c r="H58" s="12">
        <f t="shared" si="9"/>
        <v>391</v>
      </c>
      <c r="I58" s="12">
        <f t="shared" si="9"/>
        <v>3066</v>
      </c>
      <c r="J58" s="12">
        <f t="shared" si="9"/>
        <v>3066</v>
      </c>
      <c r="K58" s="12">
        <f t="shared" si="9"/>
        <v>1041</v>
      </c>
      <c r="L58" s="12">
        <f t="shared" si="9"/>
        <v>3066</v>
      </c>
      <c r="M58" s="12">
        <f t="shared" si="9"/>
        <v>1041</v>
      </c>
      <c r="N58" s="12">
        <f t="shared" si="9"/>
        <v>9307</v>
      </c>
    </row>
    <row r="59" spans="1:14" x14ac:dyDescent="0.2">
      <c r="A59" s="6" t="s">
        <v>50</v>
      </c>
      <c r="B59" s="12">
        <f t="shared" ref="B59:M59" si="10">B27+B58</f>
        <v>911</v>
      </c>
      <c r="C59" s="12">
        <f t="shared" si="10"/>
        <v>2642</v>
      </c>
      <c r="D59" s="12">
        <f t="shared" si="10"/>
        <v>3773</v>
      </c>
      <c r="E59" s="12">
        <f t="shared" si="10"/>
        <v>4004</v>
      </c>
      <c r="F59" s="12">
        <f t="shared" si="10"/>
        <v>4570</v>
      </c>
      <c r="G59" s="12">
        <f t="shared" si="10"/>
        <v>7636</v>
      </c>
      <c r="H59" s="12">
        <f t="shared" si="10"/>
        <v>8027</v>
      </c>
      <c r="I59" s="12">
        <f t="shared" si="10"/>
        <v>11093</v>
      </c>
      <c r="J59" s="12">
        <f t="shared" si="10"/>
        <v>14159</v>
      </c>
      <c r="K59" s="12">
        <f t="shared" si="10"/>
        <v>15200</v>
      </c>
      <c r="L59" s="12">
        <f t="shared" si="10"/>
        <v>18266</v>
      </c>
      <c r="M59" s="12">
        <f t="shared" si="10"/>
        <v>19307</v>
      </c>
      <c r="N59" s="17" t="s">
        <v>22</v>
      </c>
    </row>
    <row r="68" spans="1:14" x14ac:dyDescent="0.2">
      <c r="A68" s="19" t="s">
        <v>62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</sheetData>
  <mergeCells count="26">
    <mergeCell ref="A1:N1"/>
    <mergeCell ref="A2:N2"/>
    <mergeCell ref="A17:N17"/>
    <mergeCell ref="A18:N18"/>
    <mergeCell ref="A19:N19"/>
    <mergeCell ref="A3:N3"/>
    <mergeCell ref="A4:N4"/>
    <mergeCell ref="A5:N5"/>
    <mergeCell ref="A6:N6"/>
    <mergeCell ref="A7:N7"/>
    <mergeCell ref="A8:N8"/>
    <mergeCell ref="A9:N9"/>
    <mergeCell ref="A14:N14"/>
    <mergeCell ref="A68:N68"/>
    <mergeCell ref="A10:N10"/>
    <mergeCell ref="A11:N11"/>
    <mergeCell ref="A12:N12"/>
    <mergeCell ref="A13:N13"/>
    <mergeCell ref="A22:N22"/>
    <mergeCell ref="A15:N15"/>
    <mergeCell ref="A16:N16"/>
    <mergeCell ref="A20:N20"/>
    <mergeCell ref="A21:N21"/>
    <mergeCell ref="A25:N25"/>
    <mergeCell ref="A23:N23"/>
    <mergeCell ref="A24:N24"/>
  </mergeCells>
  <pageMargins left="0.7" right="0.7" top="0.75" bottom="0.75" header="0.3" footer="0.3"/>
  <pageSetup scale="63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693AE6C6A0A46B591F91449F260E0" ma:contentTypeVersion="10" ma:contentTypeDescription="Create a new document." ma:contentTypeScope="" ma:versionID="6524a0d1d428f5cc656e9c39a1a5cd08">
  <xsd:schema xmlns:xsd="http://www.w3.org/2001/XMLSchema" xmlns:xs="http://www.w3.org/2001/XMLSchema" xmlns:p="http://schemas.microsoft.com/office/2006/metadata/properties" xmlns:ns2="41ec82f5-e632-4288-a192-9196f18514d7" targetNamespace="http://schemas.microsoft.com/office/2006/metadata/properties" ma:root="true" ma:fieldsID="d7f33f203e9b0a5d14b53bdfbe993b71" ns2:_="">
    <xsd:import namespace="41ec82f5-e632-4288-a192-9196f18514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c82f5-e632-4288-a192-9196f18514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DE73BA-5549-423C-B5BF-83FB1A8D08D1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41ec82f5-e632-4288-a192-9196f18514d7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CBA2645-7037-4544-B8E6-323D66B6EB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ec82f5-e632-4288-a192-9196f18514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C07179-2F89-4C59-BE50-A41573E59C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Gary's Cash Flow Statement</vt:lpstr>
      <vt:lpstr>'Gary''s Cash Flow Statement'!Print_Titles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Ipsen, Catherine</dc:creator>
  <cp:keywords/>
  <dc:description/>
  <cp:lastModifiedBy>Costello, Jordan</cp:lastModifiedBy>
  <cp:revision/>
  <dcterms:created xsi:type="dcterms:W3CDTF">2021-01-04T17:48:49Z</dcterms:created>
  <dcterms:modified xsi:type="dcterms:W3CDTF">2025-05-15T20:47:26Z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0x0101008C6693AE6C6A0A46B591F91449F260E0</vt:lpwstr>
  </property>
</Properties>
</file>